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a0df0512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" sheetId="1" r:id="Rf2c006a850e1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"/>
    <x:numFmt numFmtId="202" formatCode="&quot;$&quot;#,##0.00"/>
    <x:numFmt numFmtId="203" formatCode="0.0"/>
    <x:numFmt numFmtId="204" formatCode="0.000%"/>
  </x:numFmts>
  <x:fonts count="9">
    <x:font>
      <x:sz val="11"/>
      <x:name val="Carlito"/>
    </x:font>
    <x:font>
      <x:b/>
      <x:sz val="16"/>
      <x:color rgb="FF173F35"/>
      <x:name val="Arial"/>
    </x:font>
    <x:font>
      <x:i/>
      <x:sz val="10"/>
      <x:color rgb="FF4B5954"/>
      <x:name val="Arial"/>
    </x:font>
    <x:font>
      <x:b/>
      <x:sz val="10"/>
      <x:color rgb="FFFFFFFF"/>
      <x:name val="Arial"/>
    </x:font>
    <x:font>
      <x:b/>
      <x:sz val="11"/>
      <x:color rgb="FF173F35"/>
      <x:name val="Arial"/>
    </x:font>
    <x:font>
      <x:b/>
      <x:sz val="11"/>
      <x:color rgb="FFFFFFFF"/>
      <x:name val="Arial"/>
    </x:font>
    <x:font>
      <x:sz val="9"/>
      <x:color rgb="FF4B5954"/>
      <x:name val="Arial"/>
    </x:font>
    <x:font>
      <x:sz val="11"/>
      <x:name val="Arial"/>
    </x:font>
    <x:font>
      <x:b/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FFF2CC"/>
      </x:patternFill>
    </x:fill>
    <x:fill>
      <x:patternFill patternType="solid">
        <x:fgColor rgb="FFF3F4F4"/>
      </x:patternFill>
    </x:fill>
    <x:fill>
      <x:patternFill patternType="solid">
        <x:fgColor rgb="FF2E6B58"/>
      </x:patternFill>
    </x:fill>
    <x:fill>
      <x:patternFill patternType="solid">
        <x:fgColor rgb="FFE8F2EE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medium">
        <x:color rgb="FF173F35"/>
      </x:bottom>
      <x:diagonal/>
    </x:border>
    <x:border>
      <x:left style="thin">
        <x:color rgb="FF173F35"/>
      </x:left>
      <x:right/>
      <x:top style="thin">
        <x:color rgb="FF173F35"/>
      </x:top>
      <x:bottom style="thin">
        <x:color rgb="FF173F35"/>
      </x:bottom>
      <x:diagonal/>
    </x:border>
    <x:border>
      <x:left/>
      <x:right style="thin">
        <x:color rgb="FF173F35"/>
      </x:right>
      <x:top style="thin">
        <x:color rgb="FF173F35"/>
      </x:top>
      <x:bottom style="thin">
        <x:color rgb="FF173F35"/>
      </x:bottom>
      <x:diagonal/>
    </x:border>
    <x:border>
      <x:left style="thin">
        <x:color rgb="FFD8B45A"/>
      </x:left>
      <x:right style="thin">
        <x:color rgb="FFD8B45A"/>
      </x:right>
      <x:top style="thin">
        <x:color rgb="FFD8B45A"/>
      </x:top>
      <x:bottom style="thin">
        <x:color rgb="FFD8B45A"/>
      </x:bottom>
      <x:diagonal/>
    </x:border>
    <x:border>
      <x:left style="thin">
        <x:color rgb="FFCFD8D4"/>
      </x:left>
      <x:right/>
      <x:top style="thin">
        <x:color rgb="FFCFD8D4"/>
      </x:top>
      <x:bottom/>
      <x:diagonal/>
    </x:border>
    <x:border>
      <x:left/>
      <x:right style="thin">
        <x:color rgb="FFCFD8D4"/>
      </x:right>
      <x:top style="thin">
        <x:color rgb="FFCFD8D4"/>
      </x:top>
      <x:bottom/>
      <x:diagonal/>
    </x:border>
    <x:border>
      <x:left style="thin">
        <x:color rgb="FFCFD8D4"/>
      </x:left>
      <x:right/>
      <x:top/>
      <x:bottom/>
      <x:diagonal/>
    </x:border>
    <x:border>
      <x:left/>
      <x:right style="thin">
        <x:color rgb="FFCFD8D4"/>
      </x:right>
      <x:top/>
      <x:bottom/>
      <x:diagonal/>
    </x:border>
    <x:border>
      <x:left style="thin">
        <x:color rgb="FFCFD8D4"/>
      </x:left>
      <x:right/>
      <x:top/>
      <x:bottom style="thin">
        <x:color rgb="FFCFD8D4"/>
      </x:bottom>
      <x:diagonal/>
    </x:border>
    <x:border>
      <x:left/>
      <x:right style="thin">
        <x:color rgb="FFCFD8D4"/>
      </x:right>
      <x:top/>
      <x:bottom style="thin">
        <x:color rgb="FFCFD8D4"/>
      </x:bottom>
      <x:diagonal/>
    </x:border>
    <x:border>
      <x:left/>
      <x:right/>
      <x:top style="thin">
        <x:color rgb="FFCFD8D4"/>
      </x:top>
      <x:bottom/>
      <x:diagonal/>
    </x:border>
    <x:border>
      <x:left/>
      <x:right/>
      <x:top/>
      <x:bottom style="thin">
        <x:color rgb="FFCFD8D4"/>
      </x:bottom>
      <x:diagonal/>
    </x:border>
  </x:borders>
  <x:cellStyleXfs count="1">
    <x:xf numFmtId="0" fontId="0" fillId="0" borderId="0"/>
  </x:cellStyleXfs>
  <x:cellXfs count="174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0" fillId="3" borderId="4" xfId="0" applyNumberFormat="1" applyFont="1" applyFill="1" applyBorder="1"/>
    <x:xf numFmtId="200" fontId="0" fillId="3" borderId="4" xfId="0" applyNumberFormat="1" applyFont="1" applyFill="1" applyBorder="1"/>
    <x:xf numFmtId="201" fontId="0" fillId="3" borderId="4" xfId="0" applyNumberFormat="1" applyFont="1" applyFill="1" applyBorder="1"/>
    <x:xf numFmtId="202" fontId="0" fillId="3" borderId="4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4" borderId="0" xfId="0" applyNumberFormat="1" applyFont="1" applyFill="1" applyBorder="1"/>
    <x:xf numFmtId="202" fontId="0" fillId="4" borderId="0" xfId="0" applyNumberFormat="1" applyFont="1" applyFill="1" applyBorder="1"/>
    <x:xf numFmtId="203" fontId="0" fillId="4" borderId="0" xfId="0" applyNumberFormat="1" applyFont="1" applyFill="1" applyBorder="1"/>
    <x:xf numFmtId="204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0" fillId="4" borderId="5" xfId="0" applyNumberFormat="1" applyFont="1" applyFill="1" applyBorder="1"/>
    <x:xf numFmtId="202" fontId="0" fillId="4" borderId="6" xfId="0" applyNumberFormat="1" applyFont="1" applyFill="1" applyBorder="1"/>
    <x:xf numFmtId="0" fontId="0" fillId="4" borderId="7" xfId="0" applyNumberFormat="1" applyFont="1" applyFill="1" applyBorder="1"/>
    <x:xf numFmtId="203" fontId="0" fillId="4" borderId="8" xfId="0" applyNumberFormat="1" applyFont="1" applyFill="1" applyBorder="1"/>
    <x:xf numFmtId="202" fontId="0" fillId="4" borderId="8" xfId="0" applyNumberFormat="1" applyFont="1" applyFill="1" applyBorder="1"/>
    <x:xf numFmtId="204" fontId="0" fillId="4" borderId="8" xfId="0" applyNumberFormat="1" applyFont="1" applyFill="1" applyBorder="1"/>
    <x:xf numFmtId="0" fontId="0" fillId="4" borderId="9" xfId="0" applyNumberFormat="1" applyFont="1" applyFill="1" applyBorder="1"/>
    <x:xf numFmtId="201" fontId="0" fillId="4" borderId="1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202" fontId="0" fillId="0" borderId="8" xfId="0" applyNumberFormat="1" applyFont="1" applyFill="1" applyBorder="1"/>
    <x:xf numFmtId="204" fontId="0" fillId="0" borderId="8" xfId="0" applyNumberFormat="1" applyFont="1" applyFill="1" applyBorder="1"/>
    <x:xf numFmtId="203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202" fontId="0" fillId="6" borderId="8" xfId="0" applyNumberFormat="1" applyFont="1" applyFill="1" applyBorder="1"/>
    <x:xf numFmtId="202" fontId="4" fillId="6" borderId="8" xfId="0" applyNumberFormat="1" applyFont="1" applyFill="1" applyBorder="1"/>
    <x:xf numFmtId="0" fontId="5" fillId="5" borderId="0" xfId="0" applyNumberFormat="1" applyFont="1" applyFill="1" applyBorder="1"/>
    <x:xf numFmtId="0" fontId="3" fillId="2" borderId="5" xfId="0" applyNumberFormat="1" applyFont="1" applyFill="1" applyBorder="1" applyAlignment="1">
      <x:alignment horizontal="center"/>
    </x:xf>
    <x:xf numFmtId="0" fontId="3" fillId="2" borderId="11" xfId="0" applyNumberFormat="1" applyFont="1" applyFill="1" applyBorder="1" applyAlignment="1">
      <x:alignment horizontal="center"/>
    </x:xf>
    <x:xf numFmtId="0" fontId="3" fillId="2" borderId="6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202" fontId="0" fillId="0" borderId="12" xfId="0" applyNumberFormat="1" applyFont="1" applyFill="1" applyBorder="1"/>
    <x:xf numFmtId="204" fontId="0" fillId="0" borderId="12" xfId="0" applyNumberFormat="1" applyFont="1" applyFill="1" applyBorder="1"/>
    <x:xf numFmtId="0" fontId="0" fillId="0" borderId="12" xfId="0" applyNumberFormat="1" applyFont="1" applyFill="1" applyBorder="1"/>
    <x:xf numFmtId="0" fontId="4" fillId="4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7" fillId="3" borderId="4" xfId="0" applyNumberFormat="1" applyFont="1" applyFill="1" applyBorder="1"/>
    <x:xf numFmtId="0" fontId="7" fillId="4" borderId="5" xfId="0" applyNumberFormat="1" applyFont="1" applyFill="1" applyBorder="1"/>
    <x:xf numFmtId="202" fontId="7" fillId="4" borderId="6" xfId="0" applyNumberFormat="1" applyFont="1" applyFill="1" applyBorder="1"/>
    <x:xf numFmtId="201" fontId="7" fillId="3" borderId="4" xfId="0" applyNumberFormat="1" applyFont="1" applyFill="1" applyBorder="1"/>
    <x:xf numFmtId="0" fontId="7" fillId="4" borderId="7" xfId="0" applyNumberFormat="1" applyFont="1" applyFill="1" applyBorder="1"/>
    <x:xf numFmtId="203" fontId="7" fillId="4" borderId="8" xfId="0" applyNumberFormat="1" applyFont="1" applyFill="1" applyBorder="1"/>
    <x:xf numFmtId="0" fontId="7" fillId="3" borderId="4" xfId="0" applyNumberFormat="1" applyFont="1" applyFill="1" applyBorder="1"/>
    <x:xf numFmtId="202" fontId="7" fillId="4" borderId="8" xfId="0" applyNumberFormat="1" applyFont="1" applyFill="1" applyBorder="1"/>
    <x:xf numFmtId="202" fontId="7" fillId="3" borderId="4" xfId="0" applyNumberFormat="1" applyFont="1" applyFill="1" applyBorder="1"/>
    <x:xf numFmtId="204" fontId="7" fillId="4" borderId="8" xfId="0" applyNumberFormat="1" applyFont="1" applyFill="1" applyBorder="1"/>
    <x:xf numFmtId="0" fontId="7" fillId="4" borderId="9" xfId="0" applyNumberFormat="1" applyFont="1" applyFill="1" applyBorder="1"/>
    <x:xf numFmtId="201" fontId="7" fillId="4" borderId="10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202" fontId="7" fillId="0" borderId="8" xfId="0" applyNumberFormat="1" applyFont="1" applyFill="1" applyBorder="1"/>
    <x:xf numFmtId="204" fontId="7" fillId="0" borderId="8" xfId="0" applyNumberFormat="1" applyFont="1" applyFill="1" applyBorder="1"/>
    <x:xf numFmtId="203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0" xfId="0" applyNumberFormat="1" applyFont="1" applyFill="1" applyBorder="1"/>
    <x:xf numFmtId="202" fontId="7" fillId="0" borderId="0" xfId="0" applyNumberFormat="1" applyFont="1" applyFill="1" applyBorder="1"/>
    <x:xf numFmtId="204" fontId="7" fillId="0" borderId="0" xfId="0" applyNumberFormat="1" applyFont="1" applyFill="1" applyBorder="1"/>
    <x:xf numFmtId="0" fontId="7" fillId="0" borderId="8" xfId="0" applyNumberFormat="1" applyFont="1" applyFill="1" applyBorder="1"/>
    <x:xf numFmtId="202" fontId="7" fillId="0" borderId="12" xfId="0" applyNumberFormat="1" applyFont="1" applyFill="1" applyBorder="1"/>
    <x:xf numFmtId="204" fontId="7" fillId="0" borderId="12" xfId="0" applyNumberFormat="1" applyFont="1" applyFill="1" applyBorder="1"/>
    <x:xf numFmtId="0" fontId="7" fillId="0" borderId="12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200" fontId="7" fillId="3" borderId="4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202" fontId="7" fillId="4" borderId="6" xfId="0" applyNumberFormat="1" applyFont="1" applyFill="1" applyBorder="1" applyAlignment="1">
      <x:alignment vertical="center"/>
    </x:xf>
    <x:xf numFmtId="201" fontId="7" fillId="3" borderId="4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203" fontId="7" fillId="4" borderId="8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202" fontId="7" fillId="4" borderId="8" xfId="0" applyNumberFormat="1" applyFont="1" applyFill="1" applyBorder="1" applyAlignment="1">
      <x:alignment vertical="center"/>
    </x:xf>
    <x:xf numFmtId="202" fontId="7" fillId="3" borderId="4" xfId="0" applyNumberFormat="1" applyFont="1" applyFill="1" applyBorder="1" applyAlignment="1">
      <x:alignment vertical="center"/>
    </x:xf>
    <x:xf numFmtId="204" fontId="7" fillId="4" borderId="8" xfId="0" applyNumberFormat="1" applyFont="1" applyFill="1" applyBorder="1" applyAlignment="1">
      <x:alignment vertical="center"/>
    </x:xf>
    <x:xf numFmtId="0" fontId="7" fillId="4" borderId="9" xfId="0" applyNumberFormat="1" applyFont="1" applyFill="1" applyBorder="1" applyAlignment="1">
      <x:alignment vertical="center"/>
    </x:xf>
    <x:xf numFmtId="201" fontId="7" fillId="4" borderId="1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202" fontId="7" fillId="0" borderId="8" xfId="0" applyNumberFormat="1" applyFont="1" applyFill="1" applyBorder="1" applyAlignment="1">
      <x:alignment vertical="center"/>
    </x:xf>
    <x:xf numFmtId="204" fontId="7" fillId="0" borderId="8" xfId="0" applyNumberFormat="1" applyFont="1" applyFill="1" applyBorder="1" applyAlignment="1">
      <x:alignment vertical="center"/>
    </x:xf>
    <x:xf numFmtId="202" fontId="4" fillId="6" borderId="8" xfId="0" applyNumberFormat="1" applyFont="1" applyFill="1" applyBorder="1" applyAlignment="1">
      <x:alignment vertical="center"/>
    </x:xf>
    <x:xf numFmtId="203" fontId="7" fillId="0" borderId="8" xfId="0" applyNumberFormat="1" applyFont="1" applyFill="1" applyBorder="1" applyAlignment="1">
      <x:alignment vertical="center"/>
    </x:xf>
    <x:xf numFmtId="0" fontId="7" fillId="0" borderId="9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3" fillId="2" borderId="5" xfId="0" applyNumberFormat="1" applyFont="1" applyFill="1" applyBorder="1" applyAlignment="1">
      <x:alignment horizontal="center" vertical="center"/>
    </x:xf>
    <x:xf numFmtId="0" fontId="3" fillId="2" borderId="11" xfId="0" applyNumberFormat="1" applyFont="1" applyFill="1" applyBorder="1" applyAlignment="1">
      <x:alignment horizontal="center" vertical="center"/>
    </x:xf>
    <x:xf numFmtId="0" fontId="3" fillId="2" borderId="6" xfId="0" applyNumberFormat="1" applyFont="1" applyFill="1" applyBorder="1" applyAlignment="1">
      <x:alignment horizontal="center" vertical="center"/>
    </x:xf>
    <x:xf numFmtId="202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202" fontId="7" fillId="0" borderId="12" xfId="0" applyNumberFormat="1" applyFont="1" applyFill="1" applyBorder="1" applyAlignment="1">
      <x:alignment vertical="center"/>
    </x:xf>
    <x:xf numFmtId="204" fontId="7" fillId="0" borderId="12" xfId="0" applyNumberFormat="1" applyFont="1" applyFill="1" applyBorder="1" applyAlignment="1">
      <x:alignment vertical="center"/>
    </x:xf>
    <x:xf numFmtId="0" fontId="7" fillId="0" borderId="12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/>
    </x:xf>
    <x:xf numFmtId="0" fontId="8" fillId="0" borderId="9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7" xfId="0" applyNumberFormat="1" applyFont="1" applyFill="1" applyBorder="1" applyAlignment="1">
      <x:alignment vertical="center"/>
    </x:xf>
    <x:xf numFmtId="0" fontId="8" fillId="4" borderId="9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0"/>
    </x:xf>
    <x:xf numFmtId="0" fontId="7" fillId="0" borderId="1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3" fillId="2" borderId="2" xfId="0" applyNumberFormat="1" applyFont="1" applyFill="1" applyBorder="1" applyAlignment="1">
      <x:alignment horizontal="center" vertical="center" wrapText="0"/>
    </x:xf>
    <x:xf numFmtId="0" fontId="3" fillId="2" borderId="3" xfId="0" applyNumberFormat="1" applyFont="1" applyFill="1" applyBorder="1" applyAlignment="1">
      <x:alignment horizontal="center"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200" fontId="7" fillId="3" borderId="4" xfId="0" applyNumberFormat="1" applyFont="1" applyFill="1" applyBorder="1" applyAlignment="1">
      <x:alignment vertical="center" wrapText="0"/>
    </x:xf>
    <x:xf numFmtId="0" fontId="8" fillId="4" borderId="5" xfId="0" applyNumberFormat="1" applyFont="1" applyFill="1" applyBorder="1" applyAlignment="1">
      <x:alignment vertical="center" wrapText="0"/>
    </x:xf>
    <x:xf numFmtId="202" fontId="7" fillId="4" borderId="6" xfId="0" applyNumberFormat="1" applyFont="1" applyFill="1" applyBorder="1" applyAlignment="1">
      <x:alignment vertical="center" wrapText="0"/>
    </x:xf>
    <x:xf numFmtId="201" fontId="7" fillId="3" borderId="4" xfId="0" applyNumberFormat="1" applyFont="1" applyFill="1" applyBorder="1" applyAlignment="1">
      <x:alignment vertical="center" wrapText="0"/>
    </x:xf>
    <x:xf numFmtId="0" fontId="8" fillId="4" borderId="7" xfId="0" applyNumberFormat="1" applyFont="1" applyFill="1" applyBorder="1" applyAlignment="1">
      <x:alignment vertical="center" wrapText="0"/>
    </x:xf>
    <x:xf numFmtId="203" fontId="7" fillId="4" borderId="8" xfId="0" applyNumberFormat="1" applyFont="1" applyFill="1" applyBorder="1" applyAlignment="1">
      <x:alignment vertical="center" wrapText="0"/>
    </x:xf>
    <x:xf numFmtId="0" fontId="7" fillId="3" borderId="4" xfId="0" applyNumberFormat="1" applyFont="1" applyFill="1" applyBorder="1" applyAlignment="1">
      <x:alignment vertical="center" wrapText="0"/>
    </x:xf>
    <x:xf numFmtId="202" fontId="7" fillId="4" borderId="8" xfId="0" applyNumberFormat="1" applyFont="1" applyFill="1" applyBorder="1" applyAlignment="1">
      <x:alignment vertical="center" wrapText="0"/>
    </x:xf>
    <x:xf numFmtId="202" fontId="7" fillId="3" borderId="4" xfId="0" applyNumberFormat="1" applyFont="1" applyFill="1" applyBorder="1" applyAlignment="1">
      <x:alignment vertical="center" wrapText="0"/>
    </x:xf>
    <x:xf numFmtId="204" fontId="7" fillId="4" borderId="8" xfId="0" applyNumberFormat="1" applyFont="1" applyFill="1" applyBorder="1" applyAlignment="1">
      <x:alignment vertical="center" wrapText="0"/>
    </x:xf>
    <x:xf numFmtId="0" fontId="8" fillId="4" borderId="9" xfId="0" applyNumberFormat="1" applyFont="1" applyFill="1" applyBorder="1" applyAlignment="1">
      <x:alignment vertical="center" wrapText="0"/>
    </x:xf>
    <x:xf numFmtId="201" fontId="7" fillId="4" borderId="10" xfId="0" applyNumberFormat="1" applyFont="1" applyFill="1" applyBorder="1" applyAlignment="1">
      <x:alignment vertical="center" wrapText="0"/>
    </x:xf>
    <x:xf numFmtId="0" fontId="3" fillId="5" borderId="0" xfId="0" applyNumberFormat="1" applyFont="1" applyFill="1" applyBorder="1" applyAlignment="1">
      <x:alignment horizontal="center" vertical="center" wrapText="0"/>
    </x:xf>
    <x:xf numFmtId="0" fontId="8" fillId="0" borderId="5" xfId="0" applyNumberFormat="1" applyFont="1" applyFill="1" applyBorder="1" applyAlignment="1">
      <x:alignment vertical="center" wrapText="0"/>
    </x:xf>
    <x:xf numFmtId="0" fontId="7" fillId="0" borderId="6" xfId="0" applyNumberFormat="1" applyFont="1" applyFill="1" applyBorder="1" applyAlignment="1">
      <x:alignment vertical="center" wrapText="0"/>
    </x:xf>
    <x:xf numFmtId="0" fontId="8" fillId="0" borderId="7" xfId="0" applyNumberFormat="1" applyFont="1" applyFill="1" applyBorder="1" applyAlignment="1">
      <x:alignment vertical="center" wrapText="0"/>
    </x:xf>
    <x:xf numFmtId="202" fontId="7" fillId="0" borderId="8" xfId="0" applyNumberFormat="1" applyFont="1" applyFill="1" applyBorder="1" applyAlignment="1">
      <x:alignment vertical="center" wrapText="0"/>
    </x:xf>
    <x:xf numFmtId="204" fontId="7" fillId="0" borderId="8" xfId="0" applyNumberFormat="1" applyFont="1" applyFill="1" applyBorder="1" applyAlignment="1">
      <x:alignment vertical="center" wrapText="0"/>
    </x:xf>
    <x:xf numFmtId="202" fontId="4" fillId="6" borderId="8" xfId="0" applyNumberFormat="1" applyFont="1" applyFill="1" applyBorder="1" applyAlignment="1">
      <x:alignment vertical="center" wrapText="0"/>
    </x:xf>
    <x:xf numFmtId="203" fontId="7" fillId="0" borderId="8" xfId="0" applyNumberFormat="1" applyFont="1" applyFill="1" applyBorder="1" applyAlignment="1">
      <x:alignment vertical="center" wrapText="0"/>
    </x:xf>
    <x:xf numFmtId="0" fontId="8" fillId="0" borderId="9" xfId="0" applyNumberFormat="1" applyFont="1" applyFill="1" applyBorder="1" applyAlignment="1">
      <x:alignment vertical="center" wrapText="0"/>
    </x:xf>
    <x:xf numFmtId="0" fontId="7" fillId="0" borderId="10" xfId="0" applyNumberFormat="1" applyFont="1" applyFill="1" applyBorder="1" applyAlignment="1">
      <x:alignment vertical="center" wrapText="0"/>
    </x:xf>
    <x:xf numFmtId="0" fontId="5" fillId="5" borderId="0" xfId="0" applyNumberFormat="1" applyFont="1" applyFill="1" applyBorder="1" applyAlignment="1">
      <x:alignment vertical="center" wrapText="0"/>
    </x:xf>
    <x:xf numFmtId="0" fontId="3" fillId="2" borderId="5" xfId="0" applyNumberFormat="1" applyFont="1" applyFill="1" applyBorder="1" applyAlignment="1">
      <x:alignment horizontal="center" vertical="center" wrapText="0"/>
    </x:xf>
    <x:xf numFmtId="0" fontId="3" fillId="2" borderId="11" xfId="0" applyNumberFormat="1" applyFont="1" applyFill="1" applyBorder="1" applyAlignment="1">
      <x:alignment horizontal="center" vertical="center" wrapText="0"/>
    </x:xf>
    <x:xf numFmtId="0" fontId="3" fillId="2" borderId="6" xfId="0" applyNumberFormat="1" applyFont="1" applyFill="1" applyBorder="1" applyAlignment="1">
      <x:alignment horizontal="center" vertical="center" wrapText="0"/>
    </x:xf>
    <x:xf numFmtId="0" fontId="7" fillId="0" borderId="7" xfId="0" applyNumberFormat="1" applyFont="1" applyFill="1" applyBorder="1" applyAlignment="1">
      <x:alignment vertical="center" wrapText="0"/>
    </x:xf>
    <x:xf numFmtId="202" fontId="7" fillId="0" borderId="0" xfId="0" applyNumberFormat="1" applyFont="1" applyFill="1" applyBorder="1" applyAlignment="1">
      <x:alignment vertical="center" wrapText="0"/>
    </x:xf>
    <x:xf numFmtId="204" fontId="7" fillId="0" borderId="0" xfId="0" applyNumberFormat="1" applyFont="1" applyFill="1" applyBorder="1" applyAlignment="1">
      <x:alignment vertical="center" wrapText="0"/>
    </x:xf>
    <x:xf numFmtId="0" fontId="7" fillId="0" borderId="8" xfId="0" applyNumberFormat="1" applyFont="1" applyFill="1" applyBorder="1" applyAlignment="1">
      <x:alignment vertical="center" wrapText="0"/>
    </x:xf>
    <x:xf numFmtId="0" fontId="7" fillId="0" borderId="9" xfId="0" applyNumberFormat="1" applyFont="1" applyFill="1" applyBorder="1" applyAlignment="1">
      <x:alignment vertical="center" wrapText="0"/>
    </x:xf>
    <x:xf numFmtId="202" fontId="7" fillId="0" borderId="12" xfId="0" applyNumberFormat="1" applyFont="1" applyFill="1" applyBorder="1" applyAlignment="1">
      <x:alignment vertical="center" wrapText="0"/>
    </x:xf>
    <x:xf numFmtId="204" fontId="7" fillId="0" borderId="12" xfId="0" applyNumberFormat="1" applyFont="1" applyFill="1" applyBorder="1" applyAlignment="1">
      <x:alignment vertical="center" wrapText="0"/>
    </x:xf>
    <x:xf numFmtId="0" fontId="7" fillId="0" borderId="12" xfId="0" applyNumberFormat="1" applyFont="1" applyFill="1" applyBorder="1" applyAlignment="1">
      <x:alignment vertical="center" wrapText="0"/>
    </x:xf>
    <x:xf numFmtId="0" fontId="4" fillId="4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173F35"/>
      </x:font>
      <x:fill>
        <x:patternFill patternType="solid">
          <x:bgColor rgb="FFE8F2EE"/>
        </x:patternFill>
      </x:fill>
    </x:dxf>
    <x:dxf>
      <x:font>
        <x:b/>
        <x:color rgb="FF9C2F2F"/>
      </x:font>
      <x:fill>
        <x:patternFill patternType="solid">
          <x:bgColor rgb="FFFCE8E6"/>
        </x:patternFill>
      </x:fill>
    </x:dxf>
    <x:dxf>
      <x:fill>
        <x:patternFill patternType="solid">
          <x:bgColor rgb="FFF7FAF9"/>
        </x:patternFill>
      </x:fill>
    </x:dxf>
    <x:dxf>
      <x:font>
        <x:color rgb="FF9C2F2F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4af8821084b89" /><Relationship Type="http://schemas.openxmlformats.org/officeDocument/2006/relationships/theme" Target="/xl/theme/theme1.xml" Id="R2486043fdf0d44cc" /><Relationship Type="http://schemas.openxmlformats.org/officeDocument/2006/relationships/sharedStrings" Target="/xl/sharedStrings.xml" Id="R34cd4cab65bb4db3" /><Relationship Type="http://schemas.openxmlformats.org/officeDocument/2006/relationships/worksheet" Target="/xl/worksheets/sheet1.xml" Id="Rf2c006a850e14a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35"/>
  </x:sheetPr>
  <x:sheetViews>
    <x:sheetView showGridLines="0" workbookViewId="0">
      <x:pane ySplit="22" topLeftCell="A23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18" hidden="0" customWidth="1"/>
    <x:col min="4" max="4" width="24" hidden="0" customWidth="1"/>
    <x:col min="5" max="5" width="20" hidden="0" customWidth="1"/>
    <x:col min="6" max="6" width="20" hidden="0" customWidth="1"/>
    <x:col min="7" max="7" width="20" hidden="0" customWidth="1"/>
    <x:col min="8" max="8" width="3" hidden="0" customWidth="1"/>
  </x:cols>
  <x:sheetData>
    <x:row r="1">
      <x:c r="A1" s="83"/>
      <x:c r="B1" s="83"/>
      <x:c r="C1" s="83"/>
      <x:c r="D1" s="83"/>
      <x:c r="E1" s="83"/>
      <x:c r="F1" s="83"/>
      <x:c r="G1" s="83"/>
      <x:c r="H1" s="83"/>
    </x:row>
    <x:row r="2">
      <x:c r="A2" s="130" t="str">
        <x:v>Calculadora Modalidad 40 IMSS 2026</x:v>
      </x:c>
      <x:c r="B2" s="131"/>
      <x:c r="C2" s="131"/>
      <x:c r="D2" s="131"/>
      <x:c r="E2" s="131"/>
      <x:c r="F2" s="131"/>
      <x:c r="G2" s="131"/>
      <x:c r="H2" s="131"/>
    </x:row>
    <x:row r="3">
      <x:c r="A3" s="173" t="str">
        <x:v>Estimación educativa con tasas por tramo. Edita las celdas amarillas.</x:v>
      </x:c>
      <x:c r="B3" s="133"/>
      <x:c r="C3" s="133"/>
      <x:c r="D3" s="133"/>
      <x:c r="E3" s="133"/>
      <x:c r="F3" s="133"/>
      <x:c r="G3" s="133"/>
      <x:c r="H3" s="133"/>
    </x:row>
    <x:row r="4">
      <x:c r="A4" s="133"/>
      <x:c r="B4" s="133"/>
      <x:c r="C4" s="133"/>
      <x:c r="D4" s="133"/>
      <x:c r="E4" s="133"/>
      <x:c r="F4" s="133"/>
      <x:c r="G4" s="133"/>
      <x:c r="H4" s="133"/>
    </x:row>
    <x:row r="5">
      <x:c r="A5" s="134" t="str">
        <x:v>Entradas</x:v>
      </x:c>
      <x:c r="B5" s="135" t="str">
        <x:v>Valor</x:v>
      </x:c>
      <x:c r="C5" s="133"/>
      <x:c r="D5" s="134" t="str">
        <x:v>Parámetros 2026</x:v>
      </x:c>
      <x:c r="E5" s="135" t="str">
        <x:v>Valor</x:v>
      </x:c>
      <x:c r="F5" s="133"/>
      <x:c r="G5" s="133"/>
      <x:c r="H5" s="133"/>
    </x:row>
    <x:row r="6">
      <x:c r="A6" s="136" t="str">
        <x:v>SBC deseado (UMA)</x:v>
      </x:c>
      <x:c r="B6" s="137" t="n">
        <x:v>10</x:v>
      </x:c>
      <x:c r="C6" s="133"/>
      <x:c r="D6" s="138" t="str">
        <x:v>UMA diaria</x:v>
      </x:c>
      <x:c r="E6" s="139" t="n">
        <x:v>117.31</x:v>
      </x:c>
      <x:c r="F6" s="133"/>
      <x:c r="G6" s="133"/>
      <x:c r="H6" s="133"/>
    </x:row>
    <x:row r="7">
      <x:c r="A7" s="136" t="str">
        <x:v>Meses a cotizar</x:v>
      </x:c>
      <x:c r="B7" s="140" t="n">
        <x:v>60</x:v>
      </x:c>
      <x:c r="C7" s="133"/>
      <x:c r="D7" s="141" t="str">
        <x:v>Días promedio por mes</x:v>
      </x:c>
      <x:c r="E7" s="142" t="n">
        <x:v>30.4</x:v>
      </x:c>
      <x:c r="F7" s="133"/>
      <x:c r="G7" s="133"/>
      <x:c r="H7" s="133"/>
    </x:row>
    <x:row r="8">
      <x:c r="A8" s="136" t="str">
        <x:v>Zona salarial</x:v>
      </x:c>
      <x:c r="B8" s="143" t="str">
        <x:v>General</x:v>
      </x:c>
      <x:c r="C8" s="133"/>
      <x:c r="D8" s="141" t="str">
        <x:v>Salario mínimo general diario</x:v>
      </x:c>
      <x:c r="E8" s="144" t="n">
        <x:v>315.04</x:v>
      </x:c>
      <x:c r="F8" s="133"/>
      <x:c r="G8" s="133"/>
      <x:c r="H8" s="133"/>
    </x:row>
    <x:row r="9">
      <x:c r="A9" s="136" t="str">
        <x:v>Último SBC diario (MXN)</x:v>
      </x:c>
      <x:c r="B9" s="145" t="n">
        <x:v>315.04</x:v>
      </x:c>
      <x:c r="C9" s="133"/>
      <x:c r="D9" s="141" t="str">
        <x:v>Salario mínimo ZLFN diario</x:v>
      </x:c>
      <x:c r="E9" s="144" t="n">
        <x:v>440.87</x:v>
      </x:c>
      <x:c r="F9" s="133"/>
      <x:c r="G9" s="133"/>
      <x:c r="H9" s="133"/>
    </x:row>
    <x:row r="10">
      <x:c r="A10" s="136"/>
      <x:c r="B10" s="133"/>
      <x:c r="C10" s="133"/>
      <x:c r="D10" s="141" t="str">
        <x:v>Tasa fija</x:v>
      </x:c>
      <x:c r="E10" s="146" t="n">
        <x:v>0.06925</x:v>
      </x:c>
      <x:c r="F10" s="133"/>
      <x:c r="G10" s="133"/>
      <x:c r="H10" s="133"/>
    </x:row>
    <x:row r="11">
      <x:c r="A11" s="136"/>
      <x:c r="B11" s="133"/>
      <x:c r="C11" s="133"/>
      <x:c r="D11" s="147" t="str">
        <x:v>Máximo de UMA</x:v>
      </x:c>
      <x:c r="E11" s="148" t="n">
        <x:v>25</x:v>
      </x:c>
      <x:c r="F11" s="133"/>
      <x:c r="G11" s="133"/>
      <x:c r="H11" s="133"/>
    </x:row>
    <x:row r="12">
      <x:c r="A12" s="149" t="str">
        <x:v>Resultados</x:v>
      </x:c>
      <x:c r="B12" s="149" t="str">
        <x:v>Estimación</x:v>
      </x:c>
      <x:c r="C12" s="133"/>
      <x:c r="D12" s="133"/>
      <x:c r="E12" s="133"/>
      <x:c r="F12" s="133"/>
      <x:c r="G12" s="133"/>
      <x:c r="H12" s="133"/>
    </x:row>
    <x:row r="13">
      <x:c r="A13" s="150" t="str">
        <x:v>Estado</x:v>
      </x:c>
      <x:c r="B13" s="151" t="str">
        <x:f>IF(B6&gt;E11,"SBC mayor a 25 UMA",IF(B6*E6&lt;MAX(B9,IF(B8="ZLFN",E9,E8)),"SBC por debajo del piso legal","Válido"))</x:f>
        <x:v>Válido</x:v>
      </x:c>
      <x:c r="C13" s="133"/>
      <x:c r="D13" s="133"/>
      <x:c r="E13" s="133"/>
      <x:c r="F13" s="133"/>
      <x:c r="G13" s="133"/>
      <x:c r="H13" s="133"/>
    </x:row>
    <x:row r="14">
      <x:c r="A14" s="152" t="str">
        <x:v>SBC diario</x:v>
      </x:c>
      <x:c r="B14" s="153" t="n">
        <x:f>B6*E6</x:f>
        <x:v>1173.1</x:v>
      </x:c>
      <x:c r="C14" s="133"/>
      <x:c r="D14" s="133"/>
      <x:c r="E14" s="133"/>
      <x:c r="F14" s="133"/>
      <x:c r="G14" s="133"/>
      <x:c r="H14" s="133"/>
    </x:row>
    <x:row r="15">
      <x:c r="A15" s="152" t="str">
        <x:v>Tasa total</x:v>
      </x:c>
      <x:c r="B15" s="154" t="n">
        <x:f>IF(B13&lt;&gt;"Válido","",E10+IF(ABS(B14-IF(B8="ZLFN",E9,E8))&lt;0.005,0.0315,IF(B6&lt;=1.5,0.03676,IF(B6&lt;=2,0.04851,IF(B6&lt;=2.5,0.05556,IF(B6&lt;=3,0.06026,IF(B6&lt;=3.5,0.06361,IF(B6&lt;=4,0.06613,0.07513))))))))</x:f>
        <x:v>0.14438</x:v>
      </x:c>
      <x:c r="C15" s="133"/>
      <x:c r="D15" s="133"/>
      <x:c r="E15" s="133"/>
      <x:c r="F15" s="133"/>
      <x:c r="G15" s="133"/>
      <x:c r="H15" s="133"/>
    </x:row>
    <x:row r="16">
      <x:c r="A16" s="152" t="str">
        <x:v>Cuota mensual promedio</x:v>
      </x:c>
      <x:c r="B16" s="155" t="n">
        <x:f>IF(B13&lt;&gt;"Válido","",B14*E7*B15)</x:f>
        <x:v>5148.9142112</x:v>
      </x:c>
      <x:c r="C16" s="133"/>
      <x:c r="D16" s="133"/>
      <x:c r="E16" s="133"/>
      <x:c r="F16" s="133"/>
      <x:c r="G16" s="133"/>
      <x:c r="H16" s="133"/>
    </x:row>
    <x:row r="17">
      <x:c r="A17" s="152" t="str">
        <x:v>Inversión total</x:v>
      </x:c>
      <x:c r="B17" s="155" t="n">
        <x:f>IF(B13&lt;&gt;"Válido","",B16*B7)</x:f>
        <x:v>308934.852672</x:v>
      </x:c>
      <x:c r="C17" s="133"/>
      <x:c r="D17" s="133"/>
      <x:c r="E17" s="133"/>
      <x:c r="F17" s="133"/>
      <x:c r="G17" s="133"/>
      <x:c r="H17" s="133"/>
    </x:row>
    <x:row r="18">
      <x:c r="A18" s="152" t="str">
        <x:v>Semanas adicionales aproximadas</x:v>
      </x:c>
      <x:c r="B18" s="156" t="n">
        <x:f>B7*52/12</x:f>
        <x:v>260</x:v>
      </x:c>
      <x:c r="C18" s="133"/>
      <x:c r="D18" s="133"/>
      <x:c r="E18" s="133"/>
      <x:c r="F18" s="133"/>
      <x:c r="G18" s="133"/>
      <x:c r="H18" s="133"/>
    </x:row>
    <x:row r="19">
      <x:c r="A19" s="157" t="str">
        <x:v>Tramo</x:v>
      </x:c>
      <x:c r="B19" s="158" t="str">
        <x:f>IF(B13&lt;&gt;"Válido","No aplicable",IF(ABS(B14-IF(B8="ZLFN",E9,E8))&lt;0.005,"Exactamente 1 salario mínimo",IF(B6&lt;=1.5,"&gt;1 SM a 1.50 UMA",IF(B6&lt;=2,"1.51 a 2.00 UMA",IF(B6&lt;=2.5,"2.01 a 2.50 UMA",IF(B6&lt;=3,"2.51 a 3.00 UMA",IF(B6&lt;=3.5,"3.01 a 3.50 UMA",IF(B6&lt;=4,"3.51 a 4.00 UMA","&gt;4.00 UMA"))))))))</x:f>
        <x:v>&gt;4.00 UMA</x:v>
      </x:c>
      <x:c r="C19" s="133"/>
      <x:c r="D19" s="133"/>
      <x:c r="E19" s="133"/>
      <x:c r="F19" s="133"/>
      <x:c r="G19" s="133"/>
      <x:c r="H19" s="133"/>
    </x:row>
    <x:row r="20">
      <x:c r="A20" s="133"/>
      <x:c r="B20" s="133"/>
      <x:c r="C20" s="133"/>
      <x:c r="D20" s="133"/>
      <x:c r="E20" s="133"/>
      <x:c r="F20" s="133"/>
      <x:c r="G20" s="133"/>
      <x:c r="H20" s="133"/>
    </x:row>
    <x:row r="21">
      <x:c r="A21" s="159" t="str">
        <x:v>Tabla Modalidad 40 2026 — zona general</x:v>
      </x:c>
      <x:c r="B21" s="159" t="str"/>
      <x:c r="C21" s="159" t="str"/>
      <x:c r="D21" s="159" t="str"/>
      <x:c r="E21" s="159" t="str"/>
      <x:c r="F21" s="159" t="str"/>
      <x:c r="G21" s="159" t="str"/>
      <x:c r="H21" s="133"/>
    </x:row>
    <x:row r="22" ht="20" customHeight="1">
      <x:c r="A22" s="160" t="str">
        <x:v>UMA</x:v>
      </x:c>
      <x:c r="B22" s="161" t="str">
        <x:v>SBC diario</x:v>
      </x:c>
      <x:c r="C22" s="161" t="str">
        <x:v>SBC mensual</x:v>
      </x:c>
      <x:c r="D22" s="161" t="str">
        <x:v>Tasa total</x:v>
      </x:c>
      <x:c r="E22" s="161" t="str">
        <x:v>Cuota mensual</x:v>
      </x:c>
      <x:c r="F22" s="161" t="str">
        <x:v>Zona general</x:v>
      </x:c>
      <x:c r="G22" s="162" t="str">
        <x:v>ZLFN</x:v>
      </x:c>
      <x:c r="H22" s="133"/>
    </x:row>
    <x:row r="23" ht="20" customHeight="1">
      <x:c r="A23" s="163" t="n">
        <x:v>1</x:v>
      </x:c>
      <x:c r="B23" s="164" t="n">
        <x:f>A23*$E$6</x:f>
        <x:v>117.31</x:v>
      </x:c>
      <x:c r="C23" s="164" t="n">
        <x:f>B23*$E$7</x:f>
        <x:v>3566.2239999999997</x:v>
      </x:c>
      <x:c r="D23" s="165" t="str">
        <x:f>IF(B23&lt;$E$8,"",$E$10+IF(A23&lt;=1.5,0.03676,IF(A23&lt;=2,0.04851,IF(A23&lt;=2.5,0.05556,IF(A23&lt;=3,0.06026,IF(A23&lt;=3.5,0.06361,IF(A23&lt;=4,0.06613,0.07513)))))))</x:f>
      </x:c>
      <x:c r="E23" s="164" t="str">
        <x:f>IF(D23="","",C23*D23)</x:f>
      </x:c>
      <x:c r="F23" s="133" t="str">
        <x:f>IF(B23&lt;$E$8,"No contratable","Válido")</x:f>
        <x:v>No contratable</x:v>
      </x:c>
      <x:c r="G23" s="166" t="str">
        <x:f>IF(B23&lt;$E$9,"No contratable","Válido")</x:f>
        <x:v>No contratable</x:v>
      </x:c>
      <x:c r="H23" s="133"/>
    </x:row>
    <x:row r="24" ht="20" customHeight="1">
      <x:c r="A24" s="163" t="n">
        <x:v>2</x:v>
      </x:c>
      <x:c r="B24" s="164" t="n">
        <x:f>A24*$E$6</x:f>
        <x:v>234.62</x:v>
      </x:c>
      <x:c r="C24" s="164" t="n">
        <x:f>B24*$E$7</x:f>
        <x:v>7132.447999999999</x:v>
      </x:c>
      <x:c r="D24" s="165" t="str">
        <x:f>IF(B24&lt;$E$8,"",$E$10+IF(A24&lt;=1.5,0.03676,IF(A24&lt;=2,0.04851,IF(A24&lt;=2.5,0.05556,IF(A24&lt;=3,0.06026,IF(A24&lt;=3.5,0.06361,IF(A24&lt;=4,0.06613,0.07513)))))))</x:f>
      </x:c>
      <x:c r="E24" s="164" t="str">
        <x:f>IF(D24="","",C24*D24)</x:f>
      </x:c>
      <x:c r="F24" s="133" t="str">
        <x:f>IF(B24&lt;$E$8,"No contratable","Válido")</x:f>
        <x:v>No contratable</x:v>
      </x:c>
      <x:c r="G24" s="166" t="str">
        <x:f>IF(B24&lt;$E$9,"No contratable","Válido")</x:f>
        <x:v>No contratable</x:v>
      </x:c>
      <x:c r="H24" s="133"/>
    </x:row>
    <x:row r="25" ht="20" customHeight="1">
      <x:c r="A25" s="163" t="n">
        <x:v>3</x:v>
      </x:c>
      <x:c r="B25" s="164" t="n">
        <x:f>A25*$E$6</x:f>
        <x:v>351.93</x:v>
      </x:c>
      <x:c r="C25" s="164" t="n">
        <x:f>B25*$E$7</x:f>
        <x:v>10698.672</x:v>
      </x:c>
      <x:c r="D25" s="165" t="n">
        <x:f>IF(B25&lt;$E$8,"",$E$10+IF(A25&lt;=1.5,0.03676,IF(A25&lt;=2,0.04851,IF(A25&lt;=2.5,0.05556,IF(A25&lt;=3,0.06026,IF(A25&lt;=3.5,0.06361,IF(A25&lt;=4,0.06613,0.07513)))))))</x:f>
        <x:v>0.12951000000000001</x:v>
      </x:c>
      <x:c r="E25" s="164" t="n">
        <x:f>IF(D25="","",C25*D25)</x:f>
        <x:v>1385.5850107200001</x:v>
      </x:c>
      <x:c r="F25" s="133" t="str">
        <x:f>IF(B25&lt;$E$8,"No contratable","Válido")</x:f>
        <x:v>Válido</x:v>
      </x:c>
      <x:c r="G25" s="166" t="str">
        <x:f>IF(B25&lt;$E$9,"No contratable","Válido")</x:f>
        <x:v>No contratable</x:v>
      </x:c>
      <x:c r="H25" s="133"/>
    </x:row>
    <x:row r="26" ht="20" customHeight="1">
      <x:c r="A26" s="163" t="n">
        <x:v>4</x:v>
      </x:c>
      <x:c r="B26" s="164" t="n">
        <x:f>A26*$E$6</x:f>
        <x:v>469.24</x:v>
      </x:c>
      <x:c r="C26" s="164" t="n">
        <x:f>B26*$E$7</x:f>
        <x:v>14264.895999999999</x:v>
      </x:c>
      <x:c r="D26" s="165" t="n">
        <x:f>IF(B26&lt;$E$8,"",$E$10+IF(A26&lt;=1.5,0.03676,IF(A26&lt;=2,0.04851,IF(A26&lt;=2.5,0.05556,IF(A26&lt;=3,0.06026,IF(A26&lt;=3.5,0.06361,IF(A26&lt;=4,0.06613,0.07513)))))))</x:f>
        <x:v>0.13538</x:v>
      </x:c>
      <x:c r="E26" s="164" t="n">
        <x:f>IF(D26="","",C26*D26)</x:f>
        <x:v>1931.1816204799998</x:v>
      </x:c>
      <x:c r="F26" s="133" t="str">
        <x:f>IF(B26&lt;$E$8,"No contratable","Válido")</x:f>
        <x:v>Válido</x:v>
      </x:c>
      <x:c r="G26" s="166" t="str">
        <x:f>IF(B26&lt;$E$9,"No contratable","Válido")</x:f>
        <x:v>Válido</x:v>
      </x:c>
      <x:c r="H26" s="133"/>
    </x:row>
    <x:row r="27" ht="20" customHeight="1">
      <x:c r="A27" s="163" t="n">
        <x:v>5</x:v>
      </x:c>
      <x:c r="B27" s="164" t="n">
        <x:f>A27*$E$6</x:f>
        <x:v>586.55</x:v>
      </x:c>
      <x:c r="C27" s="164" t="n">
        <x:f>B27*$E$7</x:f>
        <x:v>17831.12</x:v>
      </x:c>
      <x:c r="D27" s="165" t="n">
        <x:f>IF(B27&lt;$E$8,"",$E$10+IF(A27&lt;=1.5,0.03676,IF(A27&lt;=2,0.04851,IF(A27&lt;=2.5,0.05556,IF(A27&lt;=3,0.06026,IF(A27&lt;=3.5,0.06361,IF(A27&lt;=4,0.06613,0.07513)))))))</x:f>
        <x:v>0.14438</x:v>
      </x:c>
      <x:c r="E27" s="164" t="n">
        <x:f>IF(D27="","",C27*D27)</x:f>
        <x:v>2574.4571056</x:v>
      </x:c>
      <x:c r="F27" s="133" t="str">
        <x:f>IF(B27&lt;$E$8,"No contratable","Válido")</x:f>
        <x:v>Válido</x:v>
      </x:c>
      <x:c r="G27" s="166" t="str">
        <x:f>IF(B27&lt;$E$9,"No contratable","Válido")</x:f>
        <x:v>Válido</x:v>
      </x:c>
      <x:c r="H27" s="133"/>
    </x:row>
    <x:row r="28" ht="20" customHeight="1">
      <x:c r="A28" s="163" t="n">
        <x:v>6</x:v>
      </x:c>
      <x:c r="B28" s="164" t="n">
        <x:f>A28*$E$6</x:f>
        <x:v>703.86</x:v>
      </x:c>
      <x:c r="C28" s="164" t="n">
        <x:f>B28*$E$7</x:f>
        <x:v>21397.344</x:v>
      </x:c>
      <x:c r="D28" s="165" t="n">
        <x:f>IF(B28&lt;$E$8,"",$E$10+IF(A28&lt;=1.5,0.03676,IF(A28&lt;=2,0.04851,IF(A28&lt;=2.5,0.05556,IF(A28&lt;=3,0.06026,IF(A28&lt;=3.5,0.06361,IF(A28&lt;=4,0.06613,0.07513)))))))</x:f>
        <x:v>0.14438</x:v>
      </x:c>
      <x:c r="E28" s="164" t="n">
        <x:f>IF(D28="","",C28*D28)</x:f>
        <x:v>3089.3485267200003</x:v>
      </x:c>
      <x:c r="F28" s="133" t="str">
        <x:f>IF(B28&lt;$E$8,"No contratable","Válido")</x:f>
        <x:v>Válido</x:v>
      </x:c>
      <x:c r="G28" s="166" t="str">
        <x:f>IF(B28&lt;$E$9,"No contratable","Válido")</x:f>
        <x:v>Válido</x:v>
      </x:c>
      <x:c r="H28" s="133"/>
    </x:row>
    <x:row r="29" ht="20" customHeight="1">
      <x:c r="A29" s="163" t="n">
        <x:v>7</x:v>
      </x:c>
      <x:c r="B29" s="164" t="n">
        <x:f>A29*$E$6</x:f>
        <x:v>821.1700000000001</x:v>
      </x:c>
      <x:c r="C29" s="164" t="n">
        <x:f>B29*$E$7</x:f>
        <x:v>24963.568</x:v>
      </x:c>
      <x:c r="D29" s="165" t="n">
        <x:f>IF(B29&lt;$E$8,"",$E$10+IF(A29&lt;=1.5,0.03676,IF(A29&lt;=2,0.04851,IF(A29&lt;=2.5,0.05556,IF(A29&lt;=3,0.06026,IF(A29&lt;=3.5,0.06361,IF(A29&lt;=4,0.06613,0.07513)))))))</x:f>
        <x:v>0.14438</x:v>
      </x:c>
      <x:c r="E29" s="164" t="n">
        <x:f>IF(D29="","",C29*D29)</x:f>
        <x:v>3604.2399478400002</x:v>
      </x:c>
      <x:c r="F29" s="133" t="str">
        <x:f>IF(B29&lt;$E$8,"No contratable","Válido")</x:f>
        <x:v>Válido</x:v>
      </x:c>
      <x:c r="G29" s="166" t="str">
        <x:f>IF(B29&lt;$E$9,"No contratable","Válido")</x:f>
        <x:v>Válido</x:v>
      </x:c>
      <x:c r="H29" s="133"/>
    </x:row>
    <x:row r="30" ht="20" customHeight="1">
      <x:c r="A30" s="163" t="n">
        <x:v>8</x:v>
      </x:c>
      <x:c r="B30" s="164" t="n">
        <x:f>A30*$E$6</x:f>
        <x:v>938.48</x:v>
      </x:c>
      <x:c r="C30" s="164" t="n">
        <x:f>B30*$E$7</x:f>
        <x:v>28529.791999999998</x:v>
      </x:c>
      <x:c r="D30" s="165" t="n">
        <x:f>IF(B30&lt;$E$8,"",$E$10+IF(A30&lt;=1.5,0.03676,IF(A30&lt;=2,0.04851,IF(A30&lt;=2.5,0.05556,IF(A30&lt;=3,0.06026,IF(A30&lt;=3.5,0.06361,IF(A30&lt;=4,0.06613,0.07513)))))))</x:f>
        <x:v>0.14438</x:v>
      </x:c>
      <x:c r="E30" s="164" t="n">
        <x:f>IF(D30="","",C30*D30)</x:f>
        <x:v>4119.13136896</x:v>
      </x:c>
      <x:c r="F30" s="133" t="str">
        <x:f>IF(B30&lt;$E$8,"No contratable","Válido")</x:f>
        <x:v>Válido</x:v>
      </x:c>
      <x:c r="G30" s="166" t="str">
        <x:f>IF(B30&lt;$E$9,"No contratable","Válido")</x:f>
        <x:v>Válido</x:v>
      </x:c>
      <x:c r="H30" s="133"/>
    </x:row>
    <x:row r="31" ht="20" customHeight="1">
      <x:c r="A31" s="163" t="n">
        <x:v>9</x:v>
      </x:c>
      <x:c r="B31" s="164" t="n">
        <x:f>A31*$E$6</x:f>
        <x:v>1055.79</x:v>
      </x:c>
      <x:c r="C31" s="164" t="n">
        <x:f>B31*$E$7</x:f>
        <x:v>32096.015999999996</x:v>
      </x:c>
      <x:c r="D31" s="165" t="n">
        <x:f>IF(B31&lt;$E$8,"",$E$10+IF(A31&lt;=1.5,0.03676,IF(A31&lt;=2,0.04851,IF(A31&lt;=2.5,0.05556,IF(A31&lt;=3,0.06026,IF(A31&lt;=3.5,0.06361,IF(A31&lt;=4,0.06613,0.07513)))))))</x:f>
        <x:v>0.14438</x:v>
      </x:c>
      <x:c r="E31" s="164" t="n">
        <x:f>IF(D31="","",C31*D31)</x:f>
        <x:v>4634.02279008</x:v>
      </x:c>
      <x:c r="F31" s="133" t="str">
        <x:f>IF(B31&lt;$E$8,"No contratable","Válido")</x:f>
        <x:v>Válido</x:v>
      </x:c>
      <x:c r="G31" s="166" t="str">
        <x:f>IF(B31&lt;$E$9,"No contratable","Válido")</x:f>
        <x:v>Válido</x:v>
      </x:c>
      <x:c r="H31" s="133"/>
    </x:row>
    <x:row r="32" ht="20" customHeight="1">
      <x:c r="A32" s="163" t="n">
        <x:v>10</x:v>
      </x:c>
      <x:c r="B32" s="164" t="n">
        <x:f>A32*$E$6</x:f>
        <x:v>1173.1</x:v>
      </x:c>
      <x:c r="C32" s="164" t="n">
        <x:f>B32*$E$7</x:f>
        <x:v>35662.24</x:v>
      </x:c>
      <x:c r="D32" s="165" t="n">
        <x:f>IF(B32&lt;$E$8,"",$E$10+IF(A32&lt;=1.5,0.03676,IF(A32&lt;=2,0.04851,IF(A32&lt;=2.5,0.05556,IF(A32&lt;=3,0.06026,IF(A32&lt;=3.5,0.06361,IF(A32&lt;=4,0.06613,0.07513)))))))</x:f>
        <x:v>0.14438</x:v>
      </x:c>
      <x:c r="E32" s="164" t="n">
        <x:f>IF(D32="","",C32*D32)</x:f>
        <x:v>5148.9142112</x:v>
      </x:c>
      <x:c r="F32" s="133" t="str">
        <x:f>IF(B32&lt;$E$8,"No contratable","Válido")</x:f>
        <x:v>Válido</x:v>
      </x:c>
      <x:c r="G32" s="166" t="str">
        <x:f>IF(B32&lt;$E$9,"No contratable","Válido")</x:f>
        <x:v>Válido</x:v>
      </x:c>
      <x:c r="H32" s="133"/>
    </x:row>
    <x:row r="33" ht="20" customHeight="1">
      <x:c r="A33" s="163" t="n">
        <x:v>11</x:v>
      </x:c>
      <x:c r="B33" s="164" t="n">
        <x:f>A33*$E$6</x:f>
        <x:v>1290.41</x:v>
      </x:c>
      <x:c r="C33" s="164" t="n">
        <x:f>B33*$E$7</x:f>
        <x:v>39228.464</x:v>
      </x:c>
      <x:c r="D33" s="165" t="n">
        <x:f>IF(B33&lt;$E$8,"",$E$10+IF(A33&lt;=1.5,0.03676,IF(A33&lt;=2,0.04851,IF(A33&lt;=2.5,0.05556,IF(A33&lt;=3,0.06026,IF(A33&lt;=3.5,0.06361,IF(A33&lt;=4,0.06613,0.07513)))))))</x:f>
        <x:v>0.14438</x:v>
      </x:c>
      <x:c r="E33" s="164" t="n">
        <x:f>IF(D33="","",C33*D33)</x:f>
        <x:v>5663.805632320001</x:v>
      </x:c>
      <x:c r="F33" s="133" t="str">
        <x:f>IF(B33&lt;$E$8,"No contratable","Válido")</x:f>
        <x:v>Válido</x:v>
      </x:c>
      <x:c r="G33" s="166" t="str">
        <x:f>IF(B33&lt;$E$9,"No contratable","Válido")</x:f>
        <x:v>Válido</x:v>
      </x:c>
      <x:c r="H33" s="133"/>
    </x:row>
    <x:row r="34" ht="20" customHeight="1">
      <x:c r="A34" s="163" t="n">
        <x:v>12</x:v>
      </x:c>
      <x:c r="B34" s="164" t="n">
        <x:f>A34*$E$6</x:f>
        <x:v>1407.72</x:v>
      </x:c>
      <x:c r="C34" s="164" t="n">
        <x:f>B34*$E$7</x:f>
        <x:v>42794.688</x:v>
      </x:c>
      <x:c r="D34" s="165" t="n">
        <x:f>IF(B34&lt;$E$8,"",$E$10+IF(A34&lt;=1.5,0.03676,IF(A34&lt;=2,0.04851,IF(A34&lt;=2.5,0.05556,IF(A34&lt;=3,0.06026,IF(A34&lt;=3.5,0.06361,IF(A34&lt;=4,0.06613,0.07513)))))))</x:f>
        <x:v>0.14438</x:v>
      </x:c>
      <x:c r="E34" s="164" t="n">
        <x:f>IF(D34="","",C34*D34)</x:f>
        <x:v>6178.697053440001</x:v>
      </x:c>
      <x:c r="F34" s="133" t="str">
        <x:f>IF(B34&lt;$E$8,"No contratable","Válido")</x:f>
        <x:v>Válido</x:v>
      </x:c>
      <x:c r="G34" s="166" t="str">
        <x:f>IF(B34&lt;$E$9,"No contratable","Válido")</x:f>
        <x:v>Válido</x:v>
      </x:c>
      <x:c r="H34" s="133"/>
    </x:row>
    <x:row r="35" ht="20" customHeight="1">
      <x:c r="A35" s="163" t="n">
        <x:v>13</x:v>
      </x:c>
      <x:c r="B35" s="164" t="n">
        <x:f>A35*$E$6</x:f>
        <x:v>1525.03</x:v>
      </x:c>
      <x:c r="C35" s="164" t="n">
        <x:f>B35*$E$7</x:f>
        <x:v>46360.912</x:v>
      </x:c>
      <x:c r="D35" s="165" t="n">
        <x:f>IF(B35&lt;$E$8,"",$E$10+IF(A35&lt;=1.5,0.03676,IF(A35&lt;=2,0.04851,IF(A35&lt;=2.5,0.05556,IF(A35&lt;=3,0.06026,IF(A35&lt;=3.5,0.06361,IF(A35&lt;=4,0.06613,0.07513)))))))</x:f>
        <x:v>0.14438</x:v>
      </x:c>
      <x:c r="E35" s="164" t="n">
        <x:f>IF(D35="","",C35*D35)</x:f>
        <x:v>6693.58847456</x:v>
      </x:c>
      <x:c r="F35" s="133" t="str">
        <x:f>IF(B35&lt;$E$8,"No contratable","Válido")</x:f>
        <x:v>Válido</x:v>
      </x:c>
      <x:c r="G35" s="166" t="str">
        <x:f>IF(B35&lt;$E$9,"No contratable","Válido")</x:f>
        <x:v>Válido</x:v>
      </x:c>
      <x:c r="H35" s="133"/>
    </x:row>
    <x:row r="36" ht="20" customHeight="1">
      <x:c r="A36" s="163" t="n">
        <x:v>14</x:v>
      </x:c>
      <x:c r="B36" s="164" t="n">
        <x:f>A36*$E$6</x:f>
        <x:v>1642.3400000000001</x:v>
      </x:c>
      <x:c r="C36" s="164" t="n">
        <x:f>B36*$E$7</x:f>
        <x:v>49927.136</x:v>
      </x:c>
      <x:c r="D36" s="165" t="n">
        <x:f>IF(B36&lt;$E$8,"",$E$10+IF(A36&lt;=1.5,0.03676,IF(A36&lt;=2,0.04851,IF(A36&lt;=2.5,0.05556,IF(A36&lt;=3,0.06026,IF(A36&lt;=3.5,0.06361,IF(A36&lt;=4,0.06613,0.07513)))))))</x:f>
        <x:v>0.14438</x:v>
      </x:c>
      <x:c r="E36" s="164" t="n">
        <x:f>IF(D36="","",C36*D36)</x:f>
        <x:v>7208.4798956800005</x:v>
      </x:c>
      <x:c r="F36" s="133" t="str">
        <x:f>IF(B36&lt;$E$8,"No contratable","Válido")</x:f>
        <x:v>Válido</x:v>
      </x:c>
      <x:c r="G36" s="166" t="str">
        <x:f>IF(B36&lt;$E$9,"No contratable","Válido")</x:f>
        <x:v>Válido</x:v>
      </x:c>
      <x:c r="H36" s="133"/>
    </x:row>
    <x:row r="37" ht="20" customHeight="1">
      <x:c r="A37" s="163" t="n">
        <x:v>15</x:v>
      </x:c>
      <x:c r="B37" s="164" t="n">
        <x:f>A37*$E$6</x:f>
        <x:v>1759.65</x:v>
      </x:c>
      <x:c r="C37" s="164" t="n">
        <x:f>B37*$E$7</x:f>
        <x:v>53493.36</x:v>
      </x:c>
      <x:c r="D37" s="165" t="n">
        <x:f>IF(B37&lt;$E$8,"",$E$10+IF(A37&lt;=1.5,0.03676,IF(A37&lt;=2,0.04851,IF(A37&lt;=2.5,0.05556,IF(A37&lt;=3,0.06026,IF(A37&lt;=3.5,0.06361,IF(A37&lt;=4,0.06613,0.07513)))))))</x:f>
        <x:v>0.14438</x:v>
      </x:c>
      <x:c r="E37" s="164" t="n">
        <x:f>IF(D37="","",C37*D37)</x:f>
        <x:v>7723.3713168</x:v>
      </x:c>
      <x:c r="F37" s="133" t="str">
        <x:f>IF(B37&lt;$E$8,"No contratable","Válido")</x:f>
        <x:v>Válido</x:v>
      </x:c>
      <x:c r="G37" s="166" t="str">
        <x:f>IF(B37&lt;$E$9,"No contratable","Válido")</x:f>
        <x:v>Válido</x:v>
      </x:c>
      <x:c r="H37" s="133"/>
    </x:row>
    <x:row r="38" ht="20" customHeight="1">
      <x:c r="A38" s="163" t="n">
        <x:v>16</x:v>
      </x:c>
      <x:c r="B38" s="164" t="n">
        <x:f>A38*$E$6</x:f>
        <x:v>1876.96</x:v>
      </x:c>
      <x:c r="C38" s="164" t="n">
        <x:f>B38*$E$7</x:f>
        <x:v>57059.583999999995</x:v>
      </x:c>
      <x:c r="D38" s="165" t="n">
        <x:f>IF(B38&lt;$E$8,"",$E$10+IF(A38&lt;=1.5,0.03676,IF(A38&lt;=2,0.04851,IF(A38&lt;=2.5,0.05556,IF(A38&lt;=3,0.06026,IF(A38&lt;=3.5,0.06361,IF(A38&lt;=4,0.06613,0.07513)))))))</x:f>
        <x:v>0.14438</x:v>
      </x:c>
      <x:c r="E38" s="164" t="n">
        <x:f>IF(D38="","",C38*D38)</x:f>
        <x:v>8238.26273792</x:v>
      </x:c>
      <x:c r="F38" s="133" t="str">
        <x:f>IF(B38&lt;$E$8,"No contratable","Válido")</x:f>
        <x:v>Válido</x:v>
      </x:c>
      <x:c r="G38" s="166" t="str">
        <x:f>IF(B38&lt;$E$9,"No contratable","Válido")</x:f>
        <x:v>Válido</x:v>
      </x:c>
      <x:c r="H38" s="133"/>
    </x:row>
    <x:row r="39" ht="20" customHeight="1">
      <x:c r="A39" s="163" t="n">
        <x:v>17</x:v>
      </x:c>
      <x:c r="B39" s="164" t="n">
        <x:f>A39*$E$6</x:f>
        <x:v>1994.27</x:v>
      </x:c>
      <x:c r="C39" s="164" t="n">
        <x:f>B39*$E$7</x:f>
        <x:v>60625.808</x:v>
      </x:c>
      <x:c r="D39" s="165" t="n">
        <x:f>IF(B39&lt;$E$8,"",$E$10+IF(A39&lt;=1.5,0.03676,IF(A39&lt;=2,0.04851,IF(A39&lt;=2.5,0.05556,IF(A39&lt;=3,0.06026,IF(A39&lt;=3.5,0.06361,IF(A39&lt;=4,0.06613,0.07513)))))))</x:f>
        <x:v>0.14438</x:v>
      </x:c>
      <x:c r="E39" s="164" t="n">
        <x:f>IF(D39="","",C39*D39)</x:f>
        <x:v>8753.15415904</x:v>
      </x:c>
      <x:c r="F39" s="133" t="str">
        <x:f>IF(B39&lt;$E$8,"No contratable","Válido")</x:f>
        <x:v>Válido</x:v>
      </x:c>
      <x:c r="G39" s="166" t="str">
        <x:f>IF(B39&lt;$E$9,"No contratable","Válido")</x:f>
        <x:v>Válido</x:v>
      </x:c>
      <x:c r="H39" s="133"/>
    </x:row>
    <x:row r="40" ht="20" customHeight="1">
      <x:c r="A40" s="163" t="n">
        <x:v>18</x:v>
      </x:c>
      <x:c r="B40" s="164" t="n">
        <x:f>A40*$E$6</x:f>
        <x:v>2111.58</x:v>
      </x:c>
      <x:c r="C40" s="164" t="n">
        <x:f>B40*$E$7</x:f>
        <x:v>64192.03199999999</x:v>
      </x:c>
      <x:c r="D40" s="165" t="n">
        <x:f>IF(B40&lt;$E$8,"",$E$10+IF(A40&lt;=1.5,0.03676,IF(A40&lt;=2,0.04851,IF(A40&lt;=2.5,0.05556,IF(A40&lt;=3,0.06026,IF(A40&lt;=3.5,0.06361,IF(A40&lt;=4,0.06613,0.07513)))))))</x:f>
        <x:v>0.14438</x:v>
      </x:c>
      <x:c r="E40" s="164" t="n">
        <x:f>IF(D40="","",C40*D40)</x:f>
        <x:v>9268.04558016</x:v>
      </x:c>
      <x:c r="F40" s="133" t="str">
        <x:f>IF(B40&lt;$E$8,"No contratable","Válido")</x:f>
        <x:v>Válido</x:v>
      </x:c>
      <x:c r="G40" s="166" t="str">
        <x:f>IF(B40&lt;$E$9,"No contratable","Válido")</x:f>
        <x:v>Válido</x:v>
      </x:c>
      <x:c r="H40" s="133"/>
    </x:row>
    <x:row r="41" ht="20" customHeight="1">
      <x:c r="A41" s="163" t="n">
        <x:v>19</x:v>
      </x:c>
      <x:c r="B41" s="164" t="n">
        <x:f>A41*$E$6</x:f>
        <x:v>2228.89</x:v>
      </x:c>
      <x:c r="C41" s="164" t="n">
        <x:f>B41*$E$7</x:f>
        <x:v>67758.256</x:v>
      </x:c>
      <x:c r="D41" s="165" t="n">
        <x:f>IF(B41&lt;$E$8,"",$E$10+IF(A41&lt;=1.5,0.03676,IF(A41&lt;=2,0.04851,IF(A41&lt;=2.5,0.05556,IF(A41&lt;=3,0.06026,IF(A41&lt;=3.5,0.06361,IF(A41&lt;=4,0.06613,0.07513)))))))</x:f>
        <x:v>0.14438</x:v>
      </x:c>
      <x:c r="E41" s="164" t="n">
        <x:f>IF(D41="","",C41*D41)</x:f>
        <x:v>9782.93700128</x:v>
      </x:c>
      <x:c r="F41" s="133" t="str">
        <x:f>IF(B41&lt;$E$8,"No contratable","Válido")</x:f>
        <x:v>Válido</x:v>
      </x:c>
      <x:c r="G41" s="166" t="str">
        <x:f>IF(B41&lt;$E$9,"No contratable","Válido")</x:f>
        <x:v>Válido</x:v>
      </x:c>
      <x:c r="H41" s="133"/>
    </x:row>
    <x:row r="42" ht="20" customHeight="1">
      <x:c r="A42" s="163" t="n">
        <x:v>20</x:v>
      </x:c>
      <x:c r="B42" s="164" t="n">
        <x:f>A42*$E$6</x:f>
        <x:v>2346.2</x:v>
      </x:c>
      <x:c r="C42" s="164" t="n">
        <x:f>B42*$E$7</x:f>
        <x:v>71324.48</x:v>
      </x:c>
      <x:c r="D42" s="165" t="n">
        <x:f>IF(B42&lt;$E$8,"",$E$10+IF(A42&lt;=1.5,0.03676,IF(A42&lt;=2,0.04851,IF(A42&lt;=2.5,0.05556,IF(A42&lt;=3,0.06026,IF(A42&lt;=3.5,0.06361,IF(A42&lt;=4,0.06613,0.07513)))))))</x:f>
        <x:v>0.14438</x:v>
      </x:c>
      <x:c r="E42" s="164" t="n">
        <x:f>IF(D42="","",C42*D42)</x:f>
        <x:v>10297.8284224</x:v>
      </x:c>
      <x:c r="F42" s="133" t="str">
        <x:f>IF(B42&lt;$E$8,"No contratable","Válido")</x:f>
        <x:v>Válido</x:v>
      </x:c>
      <x:c r="G42" s="166" t="str">
        <x:f>IF(B42&lt;$E$9,"No contratable","Válido")</x:f>
        <x:v>Válido</x:v>
      </x:c>
      <x:c r="H42" s="133"/>
    </x:row>
    <x:row r="43" ht="20" customHeight="1">
      <x:c r="A43" s="163" t="n">
        <x:v>21</x:v>
      </x:c>
      <x:c r="B43" s="164" t="n">
        <x:f>A43*$E$6</x:f>
        <x:v>2463.51</x:v>
      </x:c>
      <x:c r="C43" s="164" t="n">
        <x:f>B43*$E$7</x:f>
        <x:v>74890.704</x:v>
      </x:c>
      <x:c r="D43" s="165" t="n">
        <x:f>IF(B43&lt;$E$8,"",$E$10+IF(A43&lt;=1.5,0.03676,IF(A43&lt;=2,0.04851,IF(A43&lt;=2.5,0.05556,IF(A43&lt;=3,0.06026,IF(A43&lt;=3.5,0.06361,IF(A43&lt;=4,0.06613,0.07513)))))))</x:f>
        <x:v>0.14438</x:v>
      </x:c>
      <x:c r="E43" s="164" t="n">
        <x:f>IF(D43="","",C43*D43)</x:f>
        <x:v>10812.71984352</x:v>
      </x:c>
      <x:c r="F43" s="133" t="str">
        <x:f>IF(B43&lt;$E$8,"No contratable","Válido")</x:f>
        <x:v>Válido</x:v>
      </x:c>
      <x:c r="G43" s="166" t="str">
        <x:f>IF(B43&lt;$E$9,"No contratable","Válido")</x:f>
        <x:v>Válido</x:v>
      </x:c>
      <x:c r="H43" s="133"/>
    </x:row>
    <x:row r="44" ht="20" customHeight="1">
      <x:c r="A44" s="163" t="n">
        <x:v>22</x:v>
      </x:c>
      <x:c r="B44" s="164" t="n">
        <x:f>A44*$E$6</x:f>
        <x:v>2580.82</x:v>
      </x:c>
      <x:c r="C44" s="164" t="n">
        <x:f>B44*$E$7</x:f>
        <x:v>78456.928</x:v>
      </x:c>
      <x:c r="D44" s="165" t="n">
        <x:f>IF(B44&lt;$E$8,"",$E$10+IF(A44&lt;=1.5,0.03676,IF(A44&lt;=2,0.04851,IF(A44&lt;=2.5,0.05556,IF(A44&lt;=3,0.06026,IF(A44&lt;=3.5,0.06361,IF(A44&lt;=4,0.06613,0.07513)))))))</x:f>
        <x:v>0.14438</x:v>
      </x:c>
      <x:c r="E44" s="164" t="n">
        <x:f>IF(D44="","",C44*D44)</x:f>
        <x:v>11327.611264640002</x:v>
      </x:c>
      <x:c r="F44" s="133" t="str">
        <x:f>IF(B44&lt;$E$8,"No contratable","Válido")</x:f>
        <x:v>Válido</x:v>
      </x:c>
      <x:c r="G44" s="166" t="str">
        <x:f>IF(B44&lt;$E$9,"No contratable","Válido")</x:f>
        <x:v>Válido</x:v>
      </x:c>
      <x:c r="H44" s="133"/>
    </x:row>
    <x:row r="45" ht="20" customHeight="1">
      <x:c r="A45" s="163" t="n">
        <x:v>23</x:v>
      </x:c>
      <x:c r="B45" s="164" t="n">
        <x:f>A45*$E$6</x:f>
        <x:v>2698.13</x:v>
      </x:c>
      <x:c r="C45" s="164" t="n">
        <x:f>B45*$E$7</x:f>
        <x:v>82023.152</x:v>
      </x:c>
      <x:c r="D45" s="165" t="n">
        <x:f>IF(B45&lt;$E$8,"",$E$10+IF(A45&lt;=1.5,0.03676,IF(A45&lt;=2,0.04851,IF(A45&lt;=2.5,0.05556,IF(A45&lt;=3,0.06026,IF(A45&lt;=3.5,0.06361,IF(A45&lt;=4,0.06613,0.07513)))))))</x:f>
        <x:v>0.14438</x:v>
      </x:c>
      <x:c r="E45" s="164" t="n">
        <x:f>IF(D45="","",C45*D45)</x:f>
        <x:v>11842.50268576</x:v>
      </x:c>
      <x:c r="F45" s="133" t="str">
        <x:f>IF(B45&lt;$E$8,"No contratable","Válido")</x:f>
        <x:v>Válido</x:v>
      </x:c>
      <x:c r="G45" s="166" t="str">
        <x:f>IF(B45&lt;$E$9,"No contratable","Válido")</x:f>
        <x:v>Válido</x:v>
      </x:c>
      <x:c r="H45" s="133"/>
    </x:row>
    <x:row r="46" ht="20" customHeight="1">
      <x:c r="A46" s="163" t="n">
        <x:v>24</x:v>
      </x:c>
      <x:c r="B46" s="164" t="n">
        <x:f>A46*$E$6</x:f>
        <x:v>2815.44</x:v>
      </x:c>
      <x:c r="C46" s="164" t="n">
        <x:f>B46*$E$7</x:f>
        <x:v>85589.376</x:v>
      </x:c>
      <x:c r="D46" s="165" t="n">
        <x:f>IF(B46&lt;$E$8,"",$E$10+IF(A46&lt;=1.5,0.03676,IF(A46&lt;=2,0.04851,IF(A46&lt;=2.5,0.05556,IF(A46&lt;=3,0.06026,IF(A46&lt;=3.5,0.06361,IF(A46&lt;=4,0.06613,0.07513)))))))</x:f>
        <x:v>0.14438</x:v>
      </x:c>
      <x:c r="E46" s="164" t="n">
        <x:f>IF(D46="","",C46*D46)</x:f>
        <x:v>12357.394106880001</x:v>
      </x:c>
      <x:c r="F46" s="133" t="str">
        <x:f>IF(B46&lt;$E$8,"No contratable","Válido")</x:f>
        <x:v>Válido</x:v>
      </x:c>
      <x:c r="G46" s="166" t="str">
        <x:f>IF(B46&lt;$E$9,"No contratable","Válido")</x:f>
        <x:v>Válido</x:v>
      </x:c>
      <x:c r="H46" s="133"/>
    </x:row>
    <x:row r="47" ht="20" customHeight="1">
      <x:c r="A47" s="167" t="n">
        <x:v>25</x:v>
      </x:c>
      <x:c r="B47" s="168" t="n">
        <x:f>A47*$E$6</x:f>
        <x:v>2932.75</x:v>
      </x:c>
      <x:c r="C47" s="168" t="n">
        <x:f>B47*$E$7</x:f>
        <x:v>89155.59999999999</x:v>
      </x:c>
      <x:c r="D47" s="169" t="n">
        <x:f>IF(B47&lt;$E$8,"",$E$10+IF(A47&lt;=1.5,0.03676,IF(A47&lt;=2,0.04851,IF(A47&lt;=2.5,0.05556,IF(A47&lt;=3,0.06026,IF(A47&lt;=3.5,0.06361,IF(A47&lt;=4,0.06613,0.07513)))))))</x:f>
        <x:v>0.14438</x:v>
      </x:c>
      <x:c r="E47" s="168" t="n">
        <x:f>IF(D47="","",C47*D47)</x:f>
        <x:v>12872.285528</x:v>
      </x:c>
      <x:c r="F47" s="170" t="str">
        <x:f>IF(B47&lt;$E$8,"No contratable","Válido")</x:f>
        <x:v>Válido</x:v>
      </x:c>
      <x:c r="G47" s="158" t="str">
        <x:f>IF(B47&lt;$E$9,"No contratable","Válido")</x:f>
        <x:v>Válido</x:v>
      </x:c>
      <x:c r="H47" s="133"/>
    </x:row>
    <x:row r="48">
      <x:c r="A48" s="133"/>
      <x:c r="B48" s="133"/>
      <x:c r="C48" s="133"/>
      <x:c r="D48" s="133"/>
      <x:c r="E48" s="133"/>
      <x:c r="F48" s="133"/>
      <x:c r="G48" s="133"/>
      <x:c r="H48" s="133"/>
    </x:row>
    <x:row r="49">
      <x:c r="A49" s="171" t="str">
        <x:v>Notas y fuentes</x:v>
      </x:c>
      <x:c r="B49" s="171" t="str"/>
      <x:c r="C49" s="171" t="str"/>
      <x:c r="D49" s="171" t="str"/>
      <x:c r="E49" s="171" t="str"/>
      <x:c r="F49" s="171" t="str"/>
      <x:c r="G49" s="171" t="str"/>
      <x:c r="H49" s="133"/>
    </x:row>
    <x:row r="50">
      <x:c r="A50" s="172" t="str">
        <x:v>La cuota mensual usa 30.4 días. La línea del IMSS puede variar por días cotizados, redondeos y movimientos.</x:v>
      </x:c>
      <x:c r="B50" s="172"/>
      <x:c r="C50" s="172"/>
      <x:c r="D50" s="172"/>
      <x:c r="E50" s="172"/>
      <x:c r="F50" s="172"/>
      <x:c r="G50" s="172"/>
      <x:c r="H50" s="133"/>
    </x:row>
    <x:row r="51">
      <x:c r="A51" s="172" t="str">
        <x:v>La tabla muestra pagos para la zona general. Usa el selector para validar ZLFN y el último SBC registrado.</x:v>
      </x:c>
      <x:c r="B51" s="172"/>
      <x:c r="C51" s="172"/>
      <x:c r="D51" s="172"/>
      <x:c r="E51" s="172"/>
      <x:c r="F51" s="172"/>
      <x:c r="G51" s="172"/>
      <x:c r="H51" s="133"/>
    </x:row>
    <x:row r="52">
      <x:c r="A52" s="172" t="str">
        <x:v>Fuente legal: Ley del Seguro Social, artículos 25, 147, 168 y 218; Segundo Transitorio, DOF 16/12/2020.</x:v>
      </x:c>
      <x:c r="B52" s="172"/>
      <x:c r="C52" s="172"/>
      <x:c r="D52" s="172"/>
      <x:c r="E52" s="172"/>
      <x:c r="F52" s="172"/>
      <x:c r="G52" s="172"/>
      <x:c r="H52" s="133"/>
    </x:row>
    <x:row r="53">
      <x:c r="A53" s="172" t="str">
        <x:v>UMA: INEGI, https://www.inegi.org.mx/temas/uma/  |  Salarios mínimos: CONASAMI, 2026.</x:v>
      </x:c>
      <x:c r="B53" s="172"/>
      <x:c r="C53" s="172"/>
      <x:c r="D53" s="172"/>
      <x:c r="E53" s="172"/>
      <x:c r="F53" s="172"/>
      <x:c r="G53" s="172"/>
      <x:c r="H53" s="133"/>
    </x:row>
    <x:row r="54">
      <x:c r="A54" s="172" t="str">
        <x:v>Contenido educativo. Confirma elegibilidad y pago en tu línea de captura del IMSS.</x:v>
      </x:c>
      <x:c r="B54" s="172"/>
      <x:c r="C54" s="172"/>
      <x:c r="D54" s="172"/>
      <x:c r="E54" s="172"/>
      <x:c r="F54" s="172"/>
      <x:c r="G54" s="172"/>
      <x:c r="H54" s="133"/>
    </x:row>
  </x:sheetData>
  <x:conditionalFormatting sqref="B13:B13">
    <x:cfRule type="containsText" dxfId="0" priority="1" operator="containsText" text="Válido"/>
    <x:cfRule type="notContainsText" dxfId="1" priority="2" text="Válido"/>
  </x:conditionalFormatting>
  <x:conditionalFormatting sqref="A23:G47">
    <x:cfRule type="expression" dxfId="2" priority="3">
      <x:formula>MOD(ROW(),2)=1</x:formula>
    </x:cfRule>
  </x:conditionalFormatting>
  <x:conditionalFormatting sqref="F23:G47">
    <x:cfRule type="containsText" dxfId="3" priority="4" operator="containsText" text="No contratable"/>
  </x:conditionalFormatting>
  <x:dataValidations count="3">
    <x:dataValidation type="list" sqref="B8">
      <x:formula1>"General,ZLFN"</x:formula1>
    </x:dataValidation>
    <x:dataValidation type="decimal" operator="between" sqref="B6">
      <x:formula1>0.01</x:formula1>
      <x:formula2>25</x:formula2>
    </x:dataValidation>
    <x:dataValidation type="whole" operator="between" sqref="B7">
      <x:formula1>1</x:formula1>
      <x:formula2>600</x:formula2>
    </x:dataValidation>
  </x:dataValidations>
  <x:pageMargins left="0.7" right="0.7" top="0.75" bottom="0.75" header="0.3" footer="0.3"/>
</x:worksheet>
</file>